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filterPrivacy="1" defaultThemeVersion="124226"/>
  <xr:revisionPtr revIDLastSave="0" documentId="13_ncr:1_{16E47E21-3F02-478E-8D40-1B2BD6F7B8DD}" xr6:coauthVersionLast="43" xr6:coauthVersionMax="43" xr10:uidLastSave="{00000000-0000-0000-0000-000000000000}"/>
  <bookViews>
    <workbookView xWindow="-120" yWindow="-120" windowWidth="29040" windowHeight="15840" xr2:uid="{00000000-000D-0000-FFFF-FFFF00000000}"/>
  </bookViews>
  <sheets>
    <sheet name="Tabelle1" sheetId="1" r:id="rId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3" i="1" l="1"/>
  <c r="K23" i="1" s="1"/>
  <c r="E23" i="1"/>
  <c r="G23" i="1"/>
  <c r="I23" i="1" s="1"/>
  <c r="B24" i="1"/>
  <c r="O24" i="1" s="1"/>
  <c r="E24" i="1"/>
  <c r="G24" i="1"/>
  <c r="I24" i="1" s="1"/>
  <c r="B25" i="1"/>
  <c r="K25" i="1" s="1"/>
  <c r="E25" i="1"/>
  <c r="G25" i="1"/>
  <c r="I25" i="1" s="1"/>
  <c r="B26" i="1"/>
  <c r="O26" i="1" s="1"/>
  <c r="E26" i="1"/>
  <c r="G26" i="1"/>
  <c r="I26" i="1" s="1"/>
  <c r="B27" i="1"/>
  <c r="K27" i="1" s="1"/>
  <c r="E27" i="1"/>
  <c r="G27" i="1"/>
  <c r="I27" i="1" s="1"/>
  <c r="B28" i="1"/>
  <c r="G28" i="1" s="1"/>
  <c r="I28" i="1" s="1"/>
  <c r="E28" i="1"/>
  <c r="E20" i="1"/>
  <c r="E21" i="1"/>
  <c r="E22" i="1"/>
  <c r="B20" i="1"/>
  <c r="O20" i="1" s="1"/>
  <c r="B21" i="1"/>
  <c r="G21" i="1" s="1"/>
  <c r="I21" i="1" s="1"/>
  <c r="B22" i="1"/>
  <c r="O22" i="1" s="1"/>
  <c r="B19" i="1"/>
  <c r="G19" i="1" s="1"/>
  <c r="I19" i="1" s="1"/>
  <c r="E19" i="1"/>
  <c r="K26" i="1" l="1"/>
  <c r="M26" i="1" s="1"/>
  <c r="O21" i="1"/>
  <c r="K28" i="1"/>
  <c r="M28" i="1" s="1"/>
  <c r="K24" i="1"/>
  <c r="M24" i="1" s="1"/>
  <c r="O19" i="1"/>
  <c r="K22" i="1"/>
  <c r="M22" i="1" s="1"/>
  <c r="K20" i="1"/>
  <c r="O27" i="1"/>
  <c r="Q27" i="1" s="1"/>
  <c r="O25" i="1"/>
  <c r="Q25" i="1" s="1"/>
  <c r="O23" i="1"/>
  <c r="Q23" i="1" s="1"/>
  <c r="Q19" i="1"/>
  <c r="Q21" i="1"/>
  <c r="M27" i="1"/>
  <c r="Q26" i="1"/>
  <c r="M25" i="1"/>
  <c r="Q24" i="1"/>
  <c r="M23" i="1"/>
  <c r="K21" i="1"/>
  <c r="M21" i="1" s="1"/>
  <c r="K19" i="1"/>
  <c r="M19" i="1" s="1"/>
  <c r="O28" i="1"/>
  <c r="Q28" i="1" s="1"/>
  <c r="M20" i="1"/>
  <c r="G20" i="1"/>
  <c r="I20" i="1" s="1"/>
  <c r="Q20" i="1" s="1"/>
  <c r="G22" i="1"/>
  <c r="I22" i="1" s="1"/>
  <c r="Q22" i="1" s="1"/>
  <c r="B18" i="1"/>
  <c r="E18" i="1"/>
  <c r="B17" i="1"/>
  <c r="E17" i="1"/>
  <c r="E13" i="1"/>
  <c r="E14" i="1"/>
  <c r="E15" i="1"/>
  <c r="E16" i="1"/>
  <c r="E12" i="1"/>
  <c r="B13" i="1"/>
  <c r="B14" i="1"/>
  <c r="B15" i="1"/>
  <c r="B16" i="1"/>
  <c r="B12" i="1"/>
  <c r="O16" i="1" l="1"/>
  <c r="K16" i="1"/>
  <c r="O14" i="1"/>
  <c r="K14" i="1"/>
  <c r="K17" i="1"/>
  <c r="O17" i="1"/>
  <c r="O18" i="1"/>
  <c r="K18" i="1"/>
  <c r="K12" i="1"/>
  <c r="M12" i="1" s="1"/>
  <c r="O12" i="1"/>
  <c r="K15" i="1"/>
  <c r="M15" i="1" s="1"/>
  <c r="O15" i="1"/>
  <c r="K13" i="1"/>
  <c r="M13" i="1" s="1"/>
  <c r="O13" i="1"/>
  <c r="M16" i="1"/>
  <c r="M14" i="1"/>
  <c r="M17" i="1"/>
  <c r="M18" i="1"/>
  <c r="G14" i="1"/>
  <c r="I14" i="1" s="1"/>
  <c r="G16" i="1"/>
  <c r="I16" i="1" s="1"/>
  <c r="G18" i="1"/>
  <c r="I18" i="1" s="1"/>
  <c r="Q18" i="1" s="1"/>
  <c r="G15" i="1"/>
  <c r="I15" i="1" s="1"/>
  <c r="Q15" i="1" s="1"/>
  <c r="G12" i="1"/>
  <c r="I12" i="1" s="1"/>
  <c r="G13" i="1"/>
  <c r="I13" i="1" s="1"/>
  <c r="Q13" i="1" s="1"/>
  <c r="G17" i="1"/>
  <c r="I17" i="1" s="1"/>
  <c r="Q16" i="1" l="1"/>
  <c r="Q17" i="1"/>
  <c r="Q12" i="1"/>
  <c r="Q14" i="1"/>
</calcChain>
</file>

<file path=xl/sharedStrings.xml><?xml version="1.0" encoding="utf-8"?>
<sst xmlns="http://schemas.openxmlformats.org/spreadsheetml/2006/main" count="41" uniqueCount="31">
  <si>
    <t>Ausgangsformat</t>
  </si>
  <si>
    <t>Maße zum Vergleich</t>
  </si>
  <si>
    <t>Länge (cm)</t>
  </si>
  <si>
    <t>Breite (cm)</t>
  </si>
  <si>
    <t>A4 = 21,0 × 29,7 cm</t>
  </si>
  <si>
    <t>A3 = 29,7 × 42,0 cm</t>
  </si>
  <si>
    <t>A2 = 42,0 × 59,4 cm</t>
  </si>
  <si>
    <t>A1 = 59,4 × 84,1 cm</t>
  </si>
  <si>
    <t>A0 = 84,1 × 118,9 cm</t>
  </si>
  <si>
    <t>Digitalisierung mit 24 bit Farbtiefe</t>
  </si>
  <si>
    <t>Anzahl Objekte</t>
  </si>
  <si>
    <t>pro Objekt (MB)</t>
  </si>
  <si>
    <t>Dateigröße</t>
  </si>
  <si>
    <t>Speicherbedarf für</t>
  </si>
  <si>
    <t>alle Objekte (GB)</t>
  </si>
  <si>
    <t>Punktdichte</t>
  </si>
  <si>
    <t>Digitalisierung</t>
  </si>
  <si>
    <t>Digitalisierung mit 16 bit Farbtiefe</t>
  </si>
  <si>
    <t>Digitalisierung mit 8 bit Farbtiefe</t>
  </si>
  <si>
    <t>Zielformat mit 300 dpi</t>
  </si>
  <si>
    <t>Grundsätzliches:</t>
  </si>
  <si>
    <t>Digitalisierung als TIFF 6.0, unkomprimiert</t>
  </si>
  <si>
    <t>SW-Objekte sollten auch mit 24 bit gescannt werden. Damit können mehr Bildinformationen erhalten, Beschädigungen, Verfärbungen oder Beschriftungen besser erfasst, Grautöne besser sichtbar gemacht und Kontraste besser ausgeglichen werden, als mit 16 oder 8 bit.</t>
  </si>
  <si>
    <t>Vgl. Heizmann, Uwe: AV-Erhaltungsstrategie im Kreisarchiv Reutlingen. In: Archivar 71 (2018) H. 1, S. 55 – 58.</t>
  </si>
  <si>
    <t>Download (PDF, 8 MB) von:</t>
  </si>
  <si>
    <t>http://www.archive.nrw.de/archivar/hefte/2018/Ausgabe_1/Archivar-1_2018.pdf</t>
  </si>
  <si>
    <t>Digitalisierung von Glas- und Filmnegativen, Dias u.a. visuellen Medien - Rechenhilfe</t>
  </si>
  <si>
    <t>Eintragungen in den grünen Felder vornehmen.</t>
  </si>
  <si>
    <t>Autor: Uwe Heizmann</t>
  </si>
  <si>
    <t>Impressum und Rechtliches auf:</t>
  </si>
  <si>
    <t>http://www.uwe-heizmann.de/impressum.html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</si>
</sst>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 x14ac:knownFonts="1">
    <font>
      <sz val="11"/>
      <color theme="1"/>
      <name val="Calibri"/>
      <family val="2"/>
      <scheme val="minor"/>
    </font>
    <font>
      <b/>
      <sz val="11"/>
      <color theme="1"/>
      <name val="Calibri"/>
      <family val="2"/>
      <scheme val="minor"/>
    </font>
    <font>
      <u/>
      <sz val="11"/>
      <color theme="10"/>
      <name val="Calibri"/>
      <family val="2"/>
      <scheme val="minor"/>
    </font>
    <font>
      <b/>
      <sz val="13"/>
      <color theme="1"/>
      <name val="Calibri"/>
      <family val="2"/>
      <scheme val="minor"/>
    </font>
  </fonts>
  <fills count="3">
    <fill>
      <patternFill patternType="none"/>
    </fill>
    <fill>
      <patternFill patternType="gray125"/>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7">
    <xf numFmtId="0" fontId="0" fillId="0" borderId="0" xfId="0"/>
    <xf numFmtId="0" fontId="1" fillId="0" borderId="0" xfId="0" applyFont="1" applyAlignment="1">
      <alignment horizontal="center"/>
    </xf>
    <xf numFmtId="0" fontId="0" fillId="0" borderId="0" xfId="0" applyAlignment="1">
      <alignment horizontal="center"/>
    </xf>
    <xf numFmtId="164" fontId="1" fillId="0" borderId="0" xfId="0" applyNumberFormat="1" applyFont="1" applyAlignment="1">
      <alignment horizontal="center"/>
    </xf>
    <xf numFmtId="164" fontId="0" fillId="0" borderId="0" xfId="0" applyNumberFormat="1" applyAlignment="1">
      <alignment horizontal="center"/>
    </xf>
    <xf numFmtId="0" fontId="1" fillId="0" borderId="0" xfId="0" applyFont="1" applyAlignment="1">
      <alignment horizontal="center" vertical="center"/>
    </xf>
    <xf numFmtId="165" fontId="1" fillId="0" borderId="0" xfId="0" applyNumberFormat="1" applyFont="1" applyAlignment="1">
      <alignment horizontal="center"/>
    </xf>
    <xf numFmtId="165" fontId="0" fillId="0" borderId="0" xfId="0" applyNumberFormat="1" applyAlignment="1">
      <alignment horizontal="center"/>
    </xf>
    <xf numFmtId="3" fontId="1" fillId="0" borderId="0" xfId="0" applyNumberFormat="1" applyFont="1" applyAlignment="1">
      <alignment horizontal="center"/>
    </xf>
    <xf numFmtId="3"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left"/>
    </xf>
    <xf numFmtId="0" fontId="1" fillId="0" borderId="0" xfId="0" applyFont="1" applyAlignment="1">
      <alignment horizontal="center"/>
    </xf>
    <xf numFmtId="164" fontId="0" fillId="2" borderId="1" xfId="0" applyNumberFormat="1" applyFill="1" applyBorder="1" applyAlignment="1">
      <alignment horizontal="center"/>
    </xf>
    <xf numFmtId="0" fontId="0" fillId="2" borderId="1" xfId="0" applyFill="1" applyBorder="1" applyAlignment="1">
      <alignment horizontal="center"/>
    </xf>
    <xf numFmtId="164" fontId="0" fillId="0" borderId="0" xfId="0" applyNumberFormat="1" applyFill="1" applyBorder="1" applyAlignment="1">
      <alignment horizontal="center"/>
    </xf>
    <xf numFmtId="165" fontId="1" fillId="0" borderId="0" xfId="0" applyNumberFormat="1" applyFont="1" applyAlignment="1">
      <alignment horizontal="center"/>
    </xf>
    <xf numFmtId="0" fontId="1" fillId="0" borderId="0" xfId="0" applyFont="1" applyAlignment="1">
      <alignment vertical="center"/>
    </xf>
    <xf numFmtId="3" fontId="0" fillId="0" borderId="0" xfId="0" applyNumberFormat="1" applyFont="1" applyAlignment="1">
      <alignment horizontal="left"/>
    </xf>
    <xf numFmtId="164" fontId="0" fillId="0" borderId="0" xfId="0" applyNumberFormat="1" applyAlignment="1">
      <alignment horizontal="left" wrapText="1"/>
    </xf>
    <xf numFmtId="164" fontId="2" fillId="0" borderId="0" xfId="1" applyNumberFormat="1" applyAlignment="1">
      <alignment horizontal="left"/>
    </xf>
    <xf numFmtId="165" fontId="2" fillId="0" borderId="0" xfId="1" applyNumberFormat="1" applyAlignment="1">
      <alignment horizontal="left"/>
    </xf>
    <xf numFmtId="0" fontId="0" fillId="2" borderId="1" xfId="0" applyFill="1" applyBorder="1" applyAlignment="1" applyProtection="1">
      <alignment horizontal="center"/>
      <protection locked="0"/>
    </xf>
    <xf numFmtId="3" fontId="0" fillId="0" borderId="0" xfId="0" applyNumberFormat="1" applyAlignment="1">
      <alignment horizontal="right"/>
    </xf>
    <xf numFmtId="14" fontId="0" fillId="0" borderId="0" xfId="0" applyNumberFormat="1" applyAlignment="1">
      <alignment horizontal="center"/>
    </xf>
    <xf numFmtId="164" fontId="0" fillId="0" borderId="0" xfId="0" applyNumberFormat="1" applyAlignment="1">
      <alignment horizontal="right"/>
    </xf>
    <xf numFmtId="3" fontId="3" fillId="0" borderId="0" xfId="0" applyNumberFormat="1" applyFont="1" applyAlignment="1">
      <alignment horizontal="left"/>
    </xf>
  </cellXfs>
  <cellStyles count="2">
    <cellStyle name="Link" xfId="1" builtinId="8"/>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we-heizmann.de/impressum.html" TargetMode="External"/><Relationship Id="rId1" Type="http://schemas.openxmlformats.org/officeDocument/2006/relationships/hyperlink" Target="http://www.archive.nrw.de/archivar/hefte/2018/Ausgabe_1/Archivar-1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
  <sheetViews>
    <sheetView tabSelected="1" workbookViewId="0">
      <selection activeCell="A33" sqref="A33"/>
    </sheetView>
  </sheetViews>
  <sheetFormatPr baseColWidth="10" defaultColWidth="9.140625" defaultRowHeight="15" x14ac:dyDescent="0.25"/>
  <cols>
    <col min="1" max="1" width="10.5703125" style="4" bestFit="1" customWidth="1"/>
    <col min="2" max="2" width="12" style="4" bestFit="1" customWidth="1"/>
    <col min="3" max="3" width="19.28515625" style="2" bestFit="1" customWidth="1"/>
    <col min="4" max="4" width="2.7109375" style="2" customWidth="1"/>
    <col min="5" max="5" width="15.5703125" style="9" bestFit="1" customWidth="1"/>
    <col min="6" max="6" width="2.7109375" style="2" customWidth="1"/>
    <col min="7" max="7" width="17.7109375" style="7" customWidth="1"/>
    <col min="8" max="8" width="2.7109375" style="2" customWidth="1"/>
    <col min="9" max="9" width="17.7109375" style="7" bestFit="1" customWidth="1"/>
    <col min="10" max="10" width="2.7109375" style="2" customWidth="1"/>
    <col min="11" max="11" width="17.7109375" style="7" customWidth="1"/>
    <col min="12" max="12" width="2.7109375" style="2" customWidth="1"/>
    <col min="13" max="13" width="17.7109375" style="7" bestFit="1" customWidth="1"/>
    <col min="14" max="14" width="2.7109375" style="2" customWidth="1"/>
    <col min="15" max="15" width="17.7109375" style="7" customWidth="1"/>
    <col min="16" max="16" width="2.7109375" style="2" customWidth="1"/>
    <col min="17" max="17" width="17.7109375" style="7" bestFit="1" customWidth="1"/>
  </cols>
  <sheetData>
    <row r="1" spans="1:17" ht="17.25" x14ac:dyDescent="0.3">
      <c r="A1" s="26" t="s">
        <v>26</v>
      </c>
    </row>
    <row r="2" spans="1:17" x14ac:dyDescent="0.25">
      <c r="A2" s="11" t="s">
        <v>27</v>
      </c>
    </row>
    <row r="3" spans="1:17" x14ac:dyDescent="0.25">
      <c r="A3" s="11"/>
    </row>
    <row r="5" spans="1:17" x14ac:dyDescent="0.25">
      <c r="A5" s="12" t="s">
        <v>0</v>
      </c>
      <c r="B5" s="12"/>
      <c r="E5" s="6" t="s">
        <v>20</v>
      </c>
      <c r="G5" s="18" t="s">
        <v>21</v>
      </c>
    </row>
    <row r="6" spans="1:17" x14ac:dyDescent="0.25">
      <c r="A6" s="1" t="s">
        <v>2</v>
      </c>
      <c r="B6" s="1" t="s">
        <v>3</v>
      </c>
      <c r="C6" s="10" t="s">
        <v>10</v>
      </c>
      <c r="G6" s="19" t="s">
        <v>22</v>
      </c>
      <c r="H6" s="19"/>
      <c r="I6" s="19"/>
      <c r="J6" s="19"/>
      <c r="K6" s="19"/>
      <c r="L6" s="19"/>
      <c r="M6" s="19"/>
      <c r="N6" s="19"/>
      <c r="O6" s="19"/>
      <c r="P6" s="19"/>
      <c r="Q6" s="19"/>
    </row>
    <row r="7" spans="1:17" x14ac:dyDescent="0.25">
      <c r="A7" s="22">
        <v>7</v>
      </c>
      <c r="B7" s="14">
        <v>9</v>
      </c>
      <c r="C7" s="14">
        <v>4750</v>
      </c>
      <c r="G7" s="19"/>
      <c r="H7" s="19"/>
      <c r="I7" s="19"/>
      <c r="J7" s="19"/>
      <c r="K7" s="19"/>
      <c r="L7" s="19"/>
      <c r="M7" s="19"/>
      <c r="N7" s="19"/>
      <c r="O7" s="19"/>
      <c r="P7" s="19"/>
      <c r="Q7" s="19"/>
    </row>
    <row r="8" spans="1:17" x14ac:dyDescent="0.25">
      <c r="A8" s="9"/>
      <c r="B8" s="9"/>
      <c r="C8" s="9"/>
      <c r="D8" s="9"/>
    </row>
    <row r="9" spans="1:17" x14ac:dyDescent="0.25">
      <c r="G9" s="16" t="s">
        <v>9</v>
      </c>
      <c r="H9" s="16"/>
      <c r="I9" s="16"/>
      <c r="K9" s="16" t="s">
        <v>17</v>
      </c>
      <c r="L9" s="16"/>
      <c r="M9" s="16"/>
      <c r="O9" s="16" t="s">
        <v>18</v>
      </c>
      <c r="P9" s="16"/>
      <c r="Q9" s="16"/>
    </row>
    <row r="10" spans="1:17" x14ac:dyDescent="0.25">
      <c r="A10" s="12" t="s">
        <v>19</v>
      </c>
      <c r="B10" s="12"/>
      <c r="D10" s="5"/>
      <c r="E10" s="8" t="s">
        <v>15</v>
      </c>
      <c r="G10" s="6" t="s">
        <v>12</v>
      </c>
      <c r="I10" s="6" t="s">
        <v>13</v>
      </c>
      <c r="K10" s="6" t="s">
        <v>12</v>
      </c>
      <c r="M10" s="6" t="s">
        <v>13</v>
      </c>
      <c r="O10" s="6" t="s">
        <v>12</v>
      </c>
      <c r="Q10" s="6" t="s">
        <v>13</v>
      </c>
    </row>
    <row r="11" spans="1:17" x14ac:dyDescent="0.25">
      <c r="A11" s="3" t="s">
        <v>2</v>
      </c>
      <c r="B11" s="3" t="s">
        <v>3</v>
      </c>
      <c r="C11" s="17" t="s">
        <v>1</v>
      </c>
      <c r="D11" s="5"/>
      <c r="E11" s="8" t="s">
        <v>16</v>
      </c>
      <c r="G11" s="6" t="s">
        <v>11</v>
      </c>
      <c r="H11" s="10"/>
      <c r="I11" s="6" t="s">
        <v>14</v>
      </c>
      <c r="K11" s="6" t="s">
        <v>11</v>
      </c>
      <c r="L11" s="10"/>
      <c r="M11" s="6" t="s">
        <v>14</v>
      </c>
      <c r="O11" s="6" t="s">
        <v>11</v>
      </c>
      <c r="P11" s="10"/>
      <c r="Q11" s="6" t="s">
        <v>14</v>
      </c>
    </row>
    <row r="12" spans="1:17" x14ac:dyDescent="0.25">
      <c r="A12" s="15">
        <v>21</v>
      </c>
      <c r="B12" s="4">
        <f>A12*$B$7/$A$7</f>
        <v>27</v>
      </c>
      <c r="C12" s="2" t="s">
        <v>4</v>
      </c>
      <c r="E12" s="9">
        <f>300*A12/$A$7</f>
        <v>900</v>
      </c>
      <c r="G12" s="7">
        <f>A12*300*B12*300*24/(2.54*2.54*8*1024*1024)</f>
        <v>22.629735429758945</v>
      </c>
      <c r="I12" s="7">
        <f>G12*$C$7/1024</f>
        <v>104.97191727671385</v>
      </c>
      <c r="K12" s="7">
        <f>A12*300*B12*300*16/(2.54*2.54*8*1024*1024)</f>
        <v>15.086490286505963</v>
      </c>
      <c r="M12" s="7">
        <f>K12*$C$7/1024</f>
        <v>69.981278184475897</v>
      </c>
      <c r="O12" s="7">
        <f>A12*300*B12*300*8/(2.54*2.54*8*1024*1024)</f>
        <v>7.5432451432529817</v>
      </c>
      <c r="Q12" s="7">
        <f>O12*$C$7/1024</f>
        <v>34.990639092237949</v>
      </c>
    </row>
    <row r="13" spans="1:17" x14ac:dyDescent="0.25">
      <c r="A13" s="15">
        <v>29.7</v>
      </c>
      <c r="B13" s="4">
        <f>A13*$B$7/$A$7</f>
        <v>38.18571428571429</v>
      </c>
      <c r="C13" s="2" t="s">
        <v>5</v>
      </c>
      <c r="E13" s="9">
        <f>300*A13/$A$7</f>
        <v>1272.8571428571429</v>
      </c>
      <c r="G13" s="7">
        <f t="shared" ref="G13:G18" si="0">A13*300*B13*300*24/(2.54*2.54*8*1024*1024)</f>
        <v>45.264089172870911</v>
      </c>
      <c r="I13" s="7">
        <f>G13*$C$7/1024</f>
        <v>209.96525739368832</v>
      </c>
      <c r="K13" s="7">
        <f t="shared" ref="K13:K28" si="1">A13*300*B13*300*16/(2.54*2.54*8*1024*1024)</f>
        <v>30.176059448580606</v>
      </c>
      <c r="M13" s="7">
        <f>K13*$C$7/1024</f>
        <v>139.97683826245887</v>
      </c>
      <c r="O13" s="7">
        <f t="shared" ref="O13:O28" si="2">A13*300*B13*300*8/(2.54*2.54*8*1024*1024)</f>
        <v>15.088029724290303</v>
      </c>
      <c r="Q13" s="7">
        <f>O13*$C$7/1024</f>
        <v>69.988419131229435</v>
      </c>
    </row>
    <row r="14" spans="1:17" x14ac:dyDescent="0.25">
      <c r="A14" s="15">
        <v>42</v>
      </c>
      <c r="B14" s="4">
        <f>A14*$B$7/$A$7</f>
        <v>54</v>
      </c>
      <c r="C14" s="2" t="s">
        <v>6</v>
      </c>
      <c r="E14" s="9">
        <f>300*A14/$A$7</f>
        <v>1800</v>
      </c>
      <c r="G14" s="7">
        <f t="shared" si="0"/>
        <v>90.51894171903578</v>
      </c>
      <c r="I14" s="7">
        <f>G14*$C$7/1024</f>
        <v>419.88766910685541</v>
      </c>
      <c r="K14" s="7">
        <f t="shared" si="1"/>
        <v>60.345961146023853</v>
      </c>
      <c r="M14" s="7">
        <f>K14*$C$7/1024</f>
        <v>279.92511273790359</v>
      </c>
      <c r="O14" s="7">
        <f t="shared" si="2"/>
        <v>30.172980573011927</v>
      </c>
      <c r="Q14" s="7">
        <f>O14*$C$7/1024</f>
        <v>139.96255636895179</v>
      </c>
    </row>
    <row r="15" spans="1:17" x14ac:dyDescent="0.25">
      <c r="A15" s="15">
        <v>59.4</v>
      </c>
      <c r="B15" s="4">
        <f>A15*$B$7/$A$7</f>
        <v>76.371428571428581</v>
      </c>
      <c r="C15" s="2" t="s">
        <v>7</v>
      </c>
      <c r="E15" s="9">
        <f>300*A15/$A$7</f>
        <v>2545.7142857142858</v>
      </c>
      <c r="G15" s="7">
        <f t="shared" si="0"/>
        <v>181.05635669148364</v>
      </c>
      <c r="I15" s="7">
        <f>G15*$C$7/1024</f>
        <v>839.86102957475327</v>
      </c>
      <c r="K15" s="7">
        <f t="shared" si="1"/>
        <v>120.70423779432242</v>
      </c>
      <c r="M15" s="7">
        <f>K15*$C$7/1024</f>
        <v>559.90735304983548</v>
      </c>
      <c r="O15" s="7">
        <f t="shared" si="2"/>
        <v>60.352118897161212</v>
      </c>
      <c r="Q15" s="7">
        <f>O15*$C$7/1024</f>
        <v>279.95367652491774</v>
      </c>
    </row>
    <row r="16" spans="1:17" x14ac:dyDescent="0.25">
      <c r="A16" s="15">
        <v>84.1</v>
      </c>
      <c r="B16" s="4">
        <f>A16*$B$7/$A$7</f>
        <v>108.12857142857142</v>
      </c>
      <c r="C16" s="2" t="s">
        <v>8</v>
      </c>
      <c r="E16" s="9">
        <f>300*A16/$A$7</f>
        <v>3604.2857142857142</v>
      </c>
      <c r="G16" s="7">
        <f t="shared" si="0"/>
        <v>362.93836518130013</v>
      </c>
      <c r="I16" s="7">
        <f>G16*$C$7/1024</f>
        <v>1683.5519869249763</v>
      </c>
      <c r="K16" s="7">
        <f t="shared" si="1"/>
        <v>241.95891012086676</v>
      </c>
      <c r="M16" s="7">
        <f>K16*$C$7/1024</f>
        <v>1122.3679912833175</v>
      </c>
      <c r="O16" s="7">
        <f t="shared" si="2"/>
        <v>120.97945506043338</v>
      </c>
      <c r="Q16" s="7">
        <f>O16*$C$7/1024</f>
        <v>561.18399564165873</v>
      </c>
    </row>
    <row r="17" spans="1:17" x14ac:dyDescent="0.25">
      <c r="A17" s="15">
        <v>100</v>
      </c>
      <c r="B17" s="4">
        <f>A17*$B$7/$A$7</f>
        <v>128.57142857142858</v>
      </c>
      <c r="E17" s="9">
        <f>300*A17/$A$7</f>
        <v>4285.7142857142853</v>
      </c>
      <c r="G17" s="7">
        <f t="shared" si="0"/>
        <v>513.14592811244768</v>
      </c>
      <c r="I17" s="7">
        <f>G17*$C$7/1024</f>
        <v>2380.3155845059828</v>
      </c>
      <c r="K17" s="7">
        <f t="shared" si="1"/>
        <v>342.09728540829849</v>
      </c>
      <c r="M17" s="7">
        <f>K17*$C$7/1024</f>
        <v>1586.8770563373221</v>
      </c>
      <c r="O17" s="7">
        <f t="shared" si="2"/>
        <v>171.04864270414924</v>
      </c>
      <c r="Q17" s="7">
        <f>O17*$C$7/1024</f>
        <v>793.43852816866104</v>
      </c>
    </row>
    <row r="18" spans="1:17" x14ac:dyDescent="0.25">
      <c r="A18" s="15">
        <v>200</v>
      </c>
      <c r="B18" s="4">
        <f>A18*$B$7/$A$7</f>
        <v>257.14285714285717</v>
      </c>
      <c r="E18" s="9">
        <f>300*A18/$A$7</f>
        <v>8571.4285714285706</v>
      </c>
      <c r="G18" s="7">
        <f t="shared" si="0"/>
        <v>2052.5837124497907</v>
      </c>
      <c r="I18" s="7">
        <f>G18*$C$7/1024</f>
        <v>9521.2623380239311</v>
      </c>
      <c r="K18" s="7">
        <f t="shared" si="1"/>
        <v>1368.389141633194</v>
      </c>
      <c r="M18" s="7">
        <f>K18*$C$7/1024</f>
        <v>6347.5082253492883</v>
      </c>
      <c r="O18" s="7">
        <f t="shared" si="2"/>
        <v>684.19457081659698</v>
      </c>
      <c r="Q18" s="7">
        <f>O18*$C$7/1024</f>
        <v>3173.7541126746441</v>
      </c>
    </row>
    <row r="19" spans="1:17" x14ac:dyDescent="0.25">
      <c r="A19" s="13"/>
      <c r="B19" s="4">
        <f>A19*$B$7/$A$7</f>
        <v>0</v>
      </c>
      <c r="E19" s="9">
        <f>300*A19/$A$7</f>
        <v>0</v>
      </c>
      <c r="G19" s="7">
        <f>A19*300*B19*300*24/(2.54*2.54*8*1024*1024)</f>
        <v>0</v>
      </c>
      <c r="I19" s="7">
        <f>G19*$C$7/1024</f>
        <v>0</v>
      </c>
      <c r="K19" s="7">
        <f t="shared" si="1"/>
        <v>0</v>
      </c>
      <c r="M19" s="7">
        <f>K19*$C$7/1024</f>
        <v>0</v>
      </c>
      <c r="O19" s="7">
        <f t="shared" si="2"/>
        <v>0</v>
      </c>
      <c r="Q19" s="7">
        <f>O19*$C$7/1024</f>
        <v>0</v>
      </c>
    </row>
    <row r="20" spans="1:17" x14ac:dyDescent="0.25">
      <c r="A20" s="13"/>
      <c r="B20" s="4">
        <f>A20*$B$7/$A$7</f>
        <v>0</v>
      </c>
      <c r="E20" s="9">
        <f>300*A20/$A$7</f>
        <v>0</v>
      </c>
      <c r="G20" s="7">
        <f t="shared" ref="G20:G23" si="3">A20*300*B20*300*24/(2.54*2.54*8*1024*1024)</f>
        <v>0</v>
      </c>
      <c r="I20" s="7">
        <f>G20*$C$7/1024</f>
        <v>0</v>
      </c>
      <c r="K20" s="7">
        <f t="shared" si="1"/>
        <v>0</v>
      </c>
      <c r="M20" s="7">
        <f>K20*$C$7/1024</f>
        <v>0</v>
      </c>
      <c r="O20" s="7">
        <f t="shared" si="2"/>
        <v>0</v>
      </c>
      <c r="Q20" s="7">
        <f>O20*$C$7/1024</f>
        <v>0</v>
      </c>
    </row>
    <row r="21" spans="1:17" x14ac:dyDescent="0.25">
      <c r="A21" s="13"/>
      <c r="B21" s="4">
        <f>A21*$B$7/$A$7</f>
        <v>0</v>
      </c>
      <c r="E21" s="9">
        <f>300*A21/$A$7</f>
        <v>0</v>
      </c>
      <c r="G21" s="7">
        <f t="shared" si="3"/>
        <v>0</v>
      </c>
      <c r="I21" s="7">
        <f>G21*$C$7/1024</f>
        <v>0</v>
      </c>
      <c r="K21" s="7">
        <f t="shared" si="1"/>
        <v>0</v>
      </c>
      <c r="M21" s="7">
        <f>K21*$C$7/1024</f>
        <v>0</v>
      </c>
      <c r="O21" s="7">
        <f t="shared" si="2"/>
        <v>0</v>
      </c>
      <c r="Q21" s="7">
        <f>O21*$C$7/1024</f>
        <v>0</v>
      </c>
    </row>
    <row r="22" spans="1:17" x14ac:dyDescent="0.25">
      <c r="A22" s="13"/>
      <c r="B22" s="4">
        <f>A22*$B$7/$A$7</f>
        <v>0</v>
      </c>
      <c r="E22" s="9">
        <f>300*A22/$A$7</f>
        <v>0</v>
      </c>
      <c r="G22" s="7">
        <f t="shared" si="3"/>
        <v>0</v>
      </c>
      <c r="I22" s="7">
        <f>G22*$C$7/1024</f>
        <v>0</v>
      </c>
      <c r="K22" s="7">
        <f t="shared" si="1"/>
        <v>0</v>
      </c>
      <c r="M22" s="7">
        <f>K22*$C$7/1024</f>
        <v>0</v>
      </c>
      <c r="O22" s="7">
        <f t="shared" si="2"/>
        <v>0</v>
      </c>
      <c r="Q22" s="7">
        <f>O22*$C$7/1024</f>
        <v>0</v>
      </c>
    </row>
    <row r="23" spans="1:17" x14ac:dyDescent="0.25">
      <c r="A23" s="13"/>
      <c r="B23" s="4">
        <f>A23*$B$7/$A$7</f>
        <v>0</v>
      </c>
      <c r="E23" s="9">
        <f>300*A23/$A$7</f>
        <v>0</v>
      </c>
      <c r="G23" s="7">
        <f t="shared" si="3"/>
        <v>0</v>
      </c>
      <c r="I23" s="7">
        <f>G23*$C$7/1024</f>
        <v>0</v>
      </c>
      <c r="K23" s="7">
        <f t="shared" si="1"/>
        <v>0</v>
      </c>
      <c r="M23" s="7">
        <f>K23*$C$7/1024</f>
        <v>0</v>
      </c>
      <c r="O23" s="7">
        <f t="shared" si="2"/>
        <v>0</v>
      </c>
      <c r="Q23" s="7">
        <f>O23*$C$7/1024</f>
        <v>0</v>
      </c>
    </row>
    <row r="24" spans="1:17" x14ac:dyDescent="0.25">
      <c r="A24" s="13"/>
      <c r="B24" s="4">
        <f>A24*$B$7/$A$7</f>
        <v>0</v>
      </c>
      <c r="E24" s="9">
        <f>300*A24/$A$7</f>
        <v>0</v>
      </c>
      <c r="G24" s="7">
        <f t="shared" ref="G24:G28" si="4">A24*300*B24*300*24/(2.54*2.54*8*1024*1024)</f>
        <v>0</v>
      </c>
      <c r="I24" s="7">
        <f>G24*$C$7/1024</f>
        <v>0</v>
      </c>
      <c r="K24" s="7">
        <f t="shared" si="1"/>
        <v>0</v>
      </c>
      <c r="M24" s="7">
        <f>K24*$C$7/1024</f>
        <v>0</v>
      </c>
      <c r="O24" s="7">
        <f t="shared" si="2"/>
        <v>0</v>
      </c>
      <c r="Q24" s="7">
        <f>O24*$C$7/1024</f>
        <v>0</v>
      </c>
    </row>
    <row r="25" spans="1:17" x14ac:dyDescent="0.25">
      <c r="A25" s="13"/>
      <c r="B25" s="4">
        <f>A25*$B$7/$A$7</f>
        <v>0</v>
      </c>
      <c r="E25" s="9">
        <f>300*A25/$A$7</f>
        <v>0</v>
      </c>
      <c r="G25" s="7">
        <f t="shared" si="4"/>
        <v>0</v>
      </c>
      <c r="I25" s="7">
        <f>G25*$C$7/1024</f>
        <v>0</v>
      </c>
      <c r="K25" s="7">
        <f t="shared" si="1"/>
        <v>0</v>
      </c>
      <c r="M25" s="7">
        <f>K25*$C$7/1024</f>
        <v>0</v>
      </c>
      <c r="O25" s="7">
        <f t="shared" si="2"/>
        <v>0</v>
      </c>
      <c r="Q25" s="7">
        <f>O25*$C$7/1024</f>
        <v>0</v>
      </c>
    </row>
    <row r="26" spans="1:17" x14ac:dyDescent="0.25">
      <c r="A26" s="13"/>
      <c r="B26" s="4">
        <f>A26*$B$7/$A$7</f>
        <v>0</v>
      </c>
      <c r="E26" s="9">
        <f>300*A26/$A$7</f>
        <v>0</v>
      </c>
      <c r="G26" s="7">
        <f t="shared" si="4"/>
        <v>0</v>
      </c>
      <c r="I26" s="7">
        <f>G26*$C$7/1024</f>
        <v>0</v>
      </c>
      <c r="K26" s="7">
        <f t="shared" si="1"/>
        <v>0</v>
      </c>
      <c r="M26" s="7">
        <f>K26*$C$7/1024</f>
        <v>0</v>
      </c>
      <c r="O26" s="7">
        <f t="shared" si="2"/>
        <v>0</v>
      </c>
      <c r="Q26" s="7">
        <f>O26*$C$7/1024</f>
        <v>0</v>
      </c>
    </row>
    <row r="27" spans="1:17" x14ac:dyDescent="0.25">
      <c r="A27" s="13"/>
      <c r="B27" s="4">
        <f>A27*$B$7/$A$7</f>
        <v>0</v>
      </c>
      <c r="E27" s="9">
        <f>300*A27/$A$7</f>
        <v>0</v>
      </c>
      <c r="G27" s="7">
        <f t="shared" si="4"/>
        <v>0</v>
      </c>
      <c r="I27" s="7">
        <f>G27*$C$7/1024</f>
        <v>0</v>
      </c>
      <c r="K27" s="7">
        <f t="shared" si="1"/>
        <v>0</v>
      </c>
      <c r="M27" s="7">
        <f>K27*$C$7/1024</f>
        <v>0</v>
      </c>
      <c r="O27" s="7">
        <f t="shared" si="2"/>
        <v>0</v>
      </c>
      <c r="Q27" s="7">
        <f>O27*$C$7/1024</f>
        <v>0</v>
      </c>
    </row>
    <row r="28" spans="1:17" x14ac:dyDescent="0.25">
      <c r="A28" s="13"/>
      <c r="B28" s="4">
        <f>A28*$B$7/$A$7</f>
        <v>0</v>
      </c>
      <c r="E28" s="9">
        <f>300*A28/$A$7</f>
        <v>0</v>
      </c>
      <c r="G28" s="7">
        <f t="shared" si="4"/>
        <v>0</v>
      </c>
      <c r="I28" s="7">
        <f>G28*$C$7/1024</f>
        <v>0</v>
      </c>
      <c r="K28" s="7">
        <f t="shared" si="1"/>
        <v>0</v>
      </c>
      <c r="M28" s="7">
        <f>K28*$C$7/1024</f>
        <v>0</v>
      </c>
      <c r="O28" s="7">
        <f t="shared" si="2"/>
        <v>0</v>
      </c>
      <c r="Q28" s="7">
        <f>O28*$C$7/1024</f>
        <v>0</v>
      </c>
    </row>
    <row r="30" spans="1:17" x14ac:dyDescent="0.25">
      <c r="A30" s="11" t="s">
        <v>23</v>
      </c>
    </row>
    <row r="31" spans="1:17" x14ac:dyDescent="0.25">
      <c r="C31" s="25" t="s">
        <v>24</v>
      </c>
      <c r="E31" s="20" t="s">
        <v>25</v>
      </c>
    </row>
    <row r="33" spans="2:15" x14ac:dyDescent="0.25">
      <c r="B33" s="11" t="s">
        <v>28</v>
      </c>
      <c r="C33" s="8"/>
      <c r="G33" s="23" t="s">
        <v>29</v>
      </c>
      <c r="I33" s="21" t="s">
        <v>30</v>
      </c>
      <c r="O33" s="24">
        <v>43685</v>
      </c>
    </row>
  </sheetData>
  <mergeCells count="6">
    <mergeCell ref="G9:I9"/>
    <mergeCell ref="K9:M9"/>
    <mergeCell ref="O9:Q9"/>
    <mergeCell ref="G6:Q7"/>
    <mergeCell ref="A10:B10"/>
    <mergeCell ref="A5:B5"/>
  </mergeCells>
  <hyperlinks>
    <hyperlink ref="E31" r:id="rId1" xr:uid="{BDC78845-C549-4782-9BA8-596775B8D8E8}"/>
    <hyperlink ref="I33" r:id="rId2" xr:uid="{91B3E273-2FA0-4D63-A8BE-E21214AF03C8}"/>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Digitalisierung von Glas- und Filmnegativen, Dias u.a. visuellen Medien - Rechenhilfe</dc:title>
  <dc:creator/>
  <cp:keywords>www.uwe-heizmann.de</cp:keywords>
  <cp:lastModifiedBy/>
  <dcterms:created xsi:type="dcterms:W3CDTF">2006-09-16T00:00:00Z</dcterms:created>
  <dcterms:modified xsi:type="dcterms:W3CDTF">2019-08-08T20:17:52Z</dcterms:modified>
</cp:coreProperties>
</file>